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scale ruimte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<sst xmlns="http://schemas.openxmlformats.org/spreadsheetml/2006/main" count="38" uniqueCount="28">
  <si>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Berekening fiscale ruimte woon-werk verkeer</t>
  </si>
  <si>
    <t>Uw situatie</t>
  </si>
  <si>
    <t>Wat is uw part-time percentage (100% is fulltime)?</t>
  </si>
  <si>
    <t>procent</t>
  </si>
  <si>
    <t>Wat is uw retour woon-werk afstand?</t>
  </si>
  <si>
    <t>kilometer</t>
  </si>
  <si>
    <t>Hoe vaak gaat u per jaar heen-en-weer naar kantoor?</t>
  </si>
  <si>
    <t>keer</t>
  </si>
  <si>
    <t>Hoeveel woon-werk vergoeding ontvangt u per keer?</t>
  </si>
  <si>
    <t>euro</t>
  </si>
  <si>
    <t>of: hoeveel woon-werk vergoeding per kilometer?</t>
  </si>
  <si>
    <t>euro per jaar</t>
  </si>
  <si>
    <t>euro per maand</t>
  </si>
  <si>
    <t>Achtergrondinformatie m.b.t. de berekening</t>
  </si>
  <si>
    <t>Gebaseerd op deze grenswaarden van de Belastingdienst</t>
  </si>
  <si>
    <t>Aantal werkbare dagen</t>
  </si>
  <si>
    <t>dagen</t>
  </si>
  <si>
    <t>Norm percentage</t>
  </si>
  <si>
    <t>Netto reiskostenvergoeding per kilometer</t>
  </si>
  <si>
    <t>Berekende waarden</t>
  </si>
  <si>
    <t>Uw drempelwaarde werkbare dagen</t>
  </si>
  <si>
    <t>Uw maximaal aantal dagen voor vergoeding</t>
  </si>
  <si>
    <t>Uw maximale netto vergoeding 
(volgens de Belastingdienst)</t>
  </si>
  <si>
    <t>Uw huidige woon-werk vergoeding per jaar</t>
  </si>
  <si>
    <t>Wat is uw belastingtarief? (42 of 52 procent)</t>
  </si>
  <si>
    <t>Fiscale ruimte op jaarbasis</t>
  </si>
  <si>
    <t>Fiscale ruimte per maand</t>
  </si>
  <si>
    <t>Uw fiscale ruimte en potentiële voordeel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</si>
</sst>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[$-413]dddd\ d\ mmmm\ yyyy"/>
    <numFmt numFmtId="165" formatCode="&quot;€&quot;\ #,##0.00_-"/>
    <numFmt numFmtId="166" formatCode="&quot;€&quot;\ #,##0_-"/>
  </numFmts>
  <fonts count="5"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>
        <color indexed="63"/>
      </bottom>
    </border>
    <border>
      <left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>
        <color indexed="8"/>
      </top>
      <bottom/>
    </border>
    <border>
      <left style="thin"/>
      <right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26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1" fillId="2" borderId="0" xfId="0" applyNumberFormat="1" applyFont="1" applyFill="1" applyBorder="1" applyAlignment="1">
      <alignment wrapText="1"/>
    </xf>
    <xf numFmtId="0" fontId="2" fillId="2" borderId="0" xfId="0" applyNumberFormat="1" applyFont="1" applyFill="1" applyBorder="1" applyAlignment="1">
      <alignment wrapText="1"/>
    </xf>
    <xf numFmtId="0" fontId="3" fillId="2" borderId="0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2" fillId="2" borderId="3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wrapText="1"/>
    </xf>
    <xf numFmtId="0" fontId="1" fillId="3" borderId="0" xfId="0" applyNumberFormat="1" applyFont="1" applyFill="1" applyBorder="1" applyAlignment="1">
      <alignment wrapText="1"/>
    </xf>
    <xf numFmtId="0" fontId="2" fillId="3" borderId="0" xfId="0" applyNumberFormat="1" applyFont="1" applyFill="1" applyBorder="1" applyAlignment="1">
      <alignment wrapText="1"/>
    </xf>
    <xf numFmtId="165" fontId="2" fillId="3" borderId="0" xfId="0" applyNumberFormat="1" applyFont="1" applyFill="1" applyBorder="1" applyAlignment="1">
      <alignment wrapText="1"/>
    </xf>
    <xf numFmtId="165" fontId="2" fillId="2" borderId="0" xfId="0" applyNumberFormat="1" applyFont="1" applyFill="1" applyBorder="1" applyAlignment="1">
      <alignment wrapText="1"/>
    </xf>
    <xf numFmtId="166" fontId="2" fillId="3" borderId="0" xfId="0" applyNumberFormat="1" applyFont="1" applyFill="1" applyBorder="1" applyAlignment="1">
      <alignment wrapText="1"/>
    </xf>
    <xf numFmtId="166" fontId="2" fillId="2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2" fillId="2" borderId="5" xfId="0" applyNumberFormat="1" applyFont="1" applyFill="1" applyBorder="1" applyAlignment="1">
      <alignment wrapText="1"/>
    </xf>
    <xf numFmtId="0" fontId="2" fillId="2" borderId="6" xfId="0" applyNumberFormat="1" applyFont="1" applyFill="1" applyBorder="1" applyAlignment="1">
      <alignment wrapText="1"/>
    </xf>
    <xf numFmtId="0" fontId="2" fillId="2" borderId="7" xfId="0" applyNumberFormat="1" applyFont="1" applyFill="1" applyBorder="1" applyAlignment="1">
      <alignment wrapText="1"/>
    </xf>
    <xf numFmtId="0" fontId="1" fillId="2" borderId="8" xfId="0" applyNumberFormat="1" applyFont="1" applyFill="1" applyBorder="1" applyAlignment="1">
      <alignment wrapText="1"/>
    </xf>
    <xf numFmtId="0" fontId="2" fillId="2" borderId="9" xfId="0" applyNumberFormat="1" applyFont="1" applyFill="1" applyBorder="1" applyAlignment="1">
      <alignment wrapText="1"/>
    </xf>
    <xf numFmtId="0" fontId="2" fillId="2" borderId="10" xfId="0" applyNumberFormat="1" applyFont="1" applyFill="1" applyBorder="1" applyAlignment="1">
      <alignment wrapText="1"/>
    </xf>
    <xf numFmtId="0" fontId="2" fillId="2" borderId="0" xfId="0" applyNumberFormat="1" applyFont="1" applyFill="1" applyBorder="1" applyAlignment="1">
      <alignment wrapText="1"/>
    </xf>
    <xf numFmtId="0" fontId="2" fillId="2" borderId="11" xfId="0" applyNumberFormat="1" applyFont="1" applyFill="1" applyBorder="1" applyAlignment="1">
      <alignment wrapText="1"/>
    </xf>
    <xf numFmtId="166" fontId="2" fillId="2" borderId="12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FF99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workbookViewId="0" topLeftCell="A1">
      <selection activeCell="B3" sqref="B3"/>
    </sheetView>
  </sheetViews>
  <sheetFormatPr defaultColWidth="9.140625" defaultRowHeight="12.75"/>
  <cols>
    <col min="1" max="1" width="48.00390625" style="0" bestFit="1" customWidth="1"/>
    <col min="2" max="2" width="16.140625" style="0" customWidth="1"/>
    <col min="3" max="3" width="14.00390625" style="0" bestFit="1" customWidth="1"/>
    <col min="4" max="11" width="15.00390625" style="0" bestFit="1" customWidth="1"/>
  </cols>
  <sheetData>
    <row r="1" spans="1:1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 customHeight="1">
      <c r="A2" s="3" t="s">
        <v>1</v>
      </c>
      <c r="B2" s="4"/>
      <c r="C2" s="4"/>
      <c r="D2" s="2"/>
      <c r="E2" s="2"/>
      <c r="F2" s="2"/>
      <c r="G2" s="2"/>
      <c r="H2" s="2"/>
      <c r="I2" s="2"/>
      <c r="J2" s="2"/>
      <c r="K2" s="2"/>
    </row>
    <row r="3" spans="1:11" ht="12.75" customHeight="1">
      <c r="A3" s="4" t="s">
        <v>2</v>
      </c>
      <c r="B3" s="4">
        <v>100</v>
      </c>
      <c r="C3" s="4" t="s">
        <v>3</v>
      </c>
      <c r="D3" s="2"/>
      <c r="E3" s="2"/>
      <c r="F3" s="2"/>
      <c r="G3" s="2"/>
      <c r="H3" s="2"/>
      <c r="I3" s="2"/>
      <c r="J3" s="2"/>
      <c r="K3" s="2"/>
    </row>
    <row r="4" spans="1:11" ht="12.75" customHeight="1">
      <c r="A4" s="4" t="s">
        <v>4</v>
      </c>
      <c r="B4" s="4">
        <v>90</v>
      </c>
      <c r="C4" s="4" t="s">
        <v>5</v>
      </c>
      <c r="D4" s="2"/>
      <c r="E4" s="2"/>
      <c r="F4" s="2"/>
      <c r="G4" s="2"/>
      <c r="H4" s="2"/>
      <c r="I4" s="2"/>
      <c r="J4" s="2"/>
      <c r="K4" s="2"/>
    </row>
    <row r="5" spans="1:11" ht="12.75" customHeight="1">
      <c r="A5" s="4" t="s">
        <v>6</v>
      </c>
      <c r="B5" s="4">
        <v>214</v>
      </c>
      <c r="C5" s="4" t="s">
        <v>7</v>
      </c>
      <c r="D5" s="2"/>
      <c r="E5" s="2"/>
      <c r="F5" s="2"/>
      <c r="G5" s="2"/>
      <c r="H5" s="2"/>
      <c r="I5" s="2"/>
      <c r="J5" s="2"/>
      <c r="K5" s="2"/>
    </row>
    <row r="6" spans="1:11" ht="12.75" customHeight="1">
      <c r="A6" s="4" t="s">
        <v>8</v>
      </c>
      <c r="B6" s="13">
        <v>11.4</v>
      </c>
      <c r="C6" s="4" t="s">
        <v>9</v>
      </c>
      <c r="D6" s="2"/>
      <c r="E6" s="2"/>
      <c r="F6" s="2"/>
      <c r="G6" s="2"/>
      <c r="H6" s="2"/>
      <c r="I6" s="2"/>
      <c r="J6" s="2"/>
      <c r="K6" s="2"/>
    </row>
    <row r="7" spans="1:11" ht="12.75" customHeight="1">
      <c r="A7" s="5" t="s">
        <v>10</v>
      </c>
      <c r="B7" s="13"/>
      <c r="C7" s="4" t="s">
        <v>9</v>
      </c>
      <c r="D7" s="2"/>
      <c r="E7" s="2"/>
      <c r="F7" s="2"/>
      <c r="G7" s="2"/>
      <c r="H7" s="2"/>
      <c r="I7" s="2"/>
      <c r="J7" s="2"/>
      <c r="K7" s="2"/>
    </row>
    <row r="8" spans="1:11" ht="12.75" customHeight="1">
      <c r="A8" s="23" t="s">
        <v>24</v>
      </c>
      <c r="B8" s="4">
        <v>42</v>
      </c>
      <c r="C8" s="4" t="s">
        <v>3</v>
      </c>
      <c r="D8" s="2"/>
      <c r="E8" s="2"/>
      <c r="F8" s="2"/>
      <c r="G8" s="2"/>
      <c r="H8" s="2"/>
      <c r="I8" s="2"/>
      <c r="J8" s="2"/>
      <c r="K8" s="2"/>
    </row>
    <row r="9" spans="1:11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4" ht="12.75" customHeight="1">
      <c r="A10" s="10" t="s">
        <v>13</v>
      </c>
      <c r="B10" s="11"/>
      <c r="C10" s="1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 customHeight="1">
      <c r="A11" s="10" t="s">
        <v>14</v>
      </c>
      <c r="B11" s="11"/>
      <c r="C11" s="1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 customHeight="1">
      <c r="A12" s="11" t="s">
        <v>15</v>
      </c>
      <c r="B12" s="11">
        <v>214</v>
      </c>
      <c r="C12" s="11" t="s">
        <v>16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 customHeight="1">
      <c r="A13" s="11" t="s">
        <v>17</v>
      </c>
      <c r="B13" s="11">
        <v>70</v>
      </c>
      <c r="C13" s="11" t="s">
        <v>3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 customHeight="1">
      <c r="A14" s="11" t="s">
        <v>18</v>
      </c>
      <c r="B14" s="12">
        <v>0.19</v>
      </c>
      <c r="C14" s="11" t="s">
        <v>9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 customHeight="1">
      <c r="A15" s="11"/>
      <c r="B15" s="11"/>
      <c r="C15" s="1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.75" customHeight="1">
      <c r="A16" s="10" t="s">
        <v>19</v>
      </c>
      <c r="B16" s="11"/>
      <c r="C16" s="1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2.75" customHeight="1">
      <c r="A17" s="11" t="s">
        <v>20</v>
      </c>
      <c r="B17" s="11">
        <f>CEILING((('Fiscale ruimte'!B12*('Fiscale ruimte'!B13/100))*('Fiscale ruimte'!B3/100)),1)</f>
        <v>150</v>
      </c>
      <c r="C17" s="1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.75" customHeight="1">
      <c r="A18" s="11" t="s">
        <v>21</v>
      </c>
      <c r="B18" s="11">
        <f>IF(('Fiscale ruimte'!B5&gt;'Fiscale ruimte'!B12),'Fiscale ruimte'!B5,IF(('Fiscale ruimte'!B5&gt;'Fiscale ruimte'!B17),'Fiscale ruimte'!B12,'Fiscale ruimte'!B5))</f>
        <v>214</v>
      </c>
      <c r="C18" s="1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 customHeight="1">
      <c r="A19" s="11" t="s">
        <v>22</v>
      </c>
      <c r="B19" s="14">
        <f>CEILING((('Fiscale ruimte'!B18*'Fiscale ruimte'!B4)*'Fiscale ruimte'!B14),1)</f>
        <v>3660</v>
      </c>
      <c r="C19" s="11" t="s">
        <v>9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 customHeight="1">
      <c r="A20" s="11" t="s">
        <v>23</v>
      </c>
      <c r="B20" s="14">
        <f>IF(ISBLANK('Fiscale ruimte'!B6),(('Fiscale ruimte'!B4*'Fiscale ruimte'!B5)*'Fiscale ruimte'!B7),('Fiscale ruimte'!B5*'Fiscale ruimte'!B6))</f>
        <v>2439.6</v>
      </c>
      <c r="C20" s="11" t="s">
        <v>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1" ht="12.75" customHeight="1">
      <c r="A21" s="6"/>
      <c r="B21" s="6"/>
      <c r="C21" s="6"/>
      <c r="D21" s="2"/>
      <c r="E21" s="2"/>
      <c r="F21" s="2"/>
      <c r="G21" s="2"/>
      <c r="H21" s="2"/>
      <c r="I21" s="2"/>
      <c r="J21" s="2"/>
      <c r="K21" s="2"/>
    </row>
    <row r="22" spans="1:11" ht="12.75" customHeight="1">
      <c r="A22" s="20" t="s">
        <v>27</v>
      </c>
      <c r="B22" s="7"/>
      <c r="C22" s="8"/>
      <c r="D22" s="9"/>
      <c r="E22" s="2"/>
      <c r="F22" s="2"/>
      <c r="G22" s="2"/>
      <c r="H22" s="2"/>
      <c r="I22" s="2"/>
      <c r="J22" s="2"/>
      <c r="K22" s="2"/>
    </row>
    <row r="23" spans="1:11" ht="12.75" customHeight="1">
      <c r="A23" s="21" t="s">
        <v>25</v>
      </c>
      <c r="B23" s="15">
        <f>IF((('Fiscale ruimte'!B19-'Fiscale ruimte'!B20)&lt;0),0,CEILING(('Fiscale ruimte'!B19-'Fiscale ruimte'!B20),1))</f>
        <v>1221</v>
      </c>
      <c r="C23" s="17" t="s">
        <v>11</v>
      </c>
      <c r="D23" s="9"/>
      <c r="E23" s="2"/>
      <c r="F23" s="2"/>
      <c r="G23" s="2"/>
      <c r="H23" s="2"/>
      <c r="I23" s="2"/>
      <c r="J23" s="2"/>
      <c r="K23" s="2"/>
    </row>
    <row r="24" spans="1:11" ht="12.75" customHeight="1">
      <c r="A24" s="21" t="s">
        <v>26</v>
      </c>
      <c r="B24" s="15">
        <f>CEILING(('Fiscale ruimte'!B23/12),1)</f>
        <v>102</v>
      </c>
      <c r="C24" s="19" t="s">
        <v>12</v>
      </c>
      <c r="D24" s="16"/>
      <c r="E24" s="2"/>
      <c r="F24" s="2"/>
      <c r="G24" s="2"/>
      <c r="H24" s="2"/>
      <c r="I24" s="2"/>
      <c r="J24" s="2"/>
      <c r="K24" s="2"/>
    </row>
    <row r="25" spans="1:11" ht="12.75" customHeight="1">
      <c r="A25" s="22" t="str">
        <f>"Netto voordeel per jaar bij "&amp;$B$8&amp;"% belasting"</f>
        <v>Netto voordeel per jaar bij 42% belasting</v>
      </c>
      <c r="B25" s="15">
        <f>CEILING(('Fiscale ruimte'!B23)*$B$8/100,1)</f>
        <v>513</v>
      </c>
      <c r="C25" s="19" t="s">
        <v>11</v>
      </c>
      <c r="D25" s="2"/>
      <c r="E25" s="2"/>
      <c r="F25" s="2"/>
      <c r="G25" s="2"/>
      <c r="H25" s="2"/>
      <c r="I25" s="2"/>
      <c r="J25" s="2"/>
      <c r="K25" s="2"/>
    </row>
    <row r="26" spans="1:11" ht="12.75" customHeight="1">
      <c r="A26" s="24" t="str">
        <f>"Netto voordeel per maand bij "&amp;$B$8&amp;"% belasting"</f>
        <v>Netto voordeel per maand bij 42% belasting</v>
      </c>
      <c r="B26" s="25">
        <f>CEILING(('Fiscale ruimte'!B24)*$B$8/100,1)</f>
        <v>43</v>
      </c>
      <c r="C26" s="18" t="s">
        <v>12</v>
      </c>
      <c r="D26" s="2"/>
      <c r="E26" s="2"/>
      <c r="F26" s="2"/>
      <c r="G26" s="2"/>
      <c r="H26" s="2"/>
      <c r="I26" s="2"/>
      <c r="J26" s="2"/>
      <c r="K26" s="2"/>
    </row>
    <row r="27" spans="1:11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</sheetData>
  <dataValidations count="1">
    <dataValidation allowBlank="1" showErrorMessage="1" errorTitle="Vul één van de vergoedingen in" error="Vul een bedrag in bij &quot;per keer&quot; of &quot;per kilometer&quot;." sqref="B6"/>
  </dataValidations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Patrick Mackaaij</cp:lastModifiedBy>
  <dcterms:created xsi:type="dcterms:W3CDTF">2010-01-30T15:59:00Z</dcterms:created>
  <dcterms:modified xsi:type="dcterms:W3CDTF">2010-02-03T21:49:46Z</dcterms:modified>
  <cp:category/>
  <cp:version/>
  <cp:contentType/>
  <cp:contentStatus/>
</cp:coreProperties>
</file>